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W:\2021_0222_Stezka_ul_Rybnicky_Novy_Jicin_DUSP_IC_PDPS\PDPS\Soupis praci\"/>
    </mc:Choice>
  </mc:AlternateContent>
  <bookViews>
    <workbookView xWindow="28680" yWindow="-120" windowWidth="29040" windowHeight="15840" activeTab="3"/>
  </bookViews>
  <sheets>
    <sheet name="Pokyny pro vyplnění" sheetId="11" r:id="rId1"/>
    <sheet name="Stavba" sheetId="1" r:id="rId2"/>
    <sheet name="VzorPolozky" sheetId="10" state="hidden" r:id="rId3"/>
    <sheet name="800_1 SO 800-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'800_1 SO 800-1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'800_1 SO 800-1 Pol'!$A$1:$X$29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3" i="1" l="1"/>
  <c r="G42" i="1"/>
  <c r="H42" i="1" s="1"/>
  <c r="I42" i="1" s="1"/>
  <c r="F42" i="1"/>
  <c r="G41" i="1"/>
  <c r="F41" i="1"/>
  <c r="G39" i="1"/>
  <c r="F39" i="1"/>
  <c r="G28" i="12"/>
  <c r="BA15" i="12"/>
  <c r="G9" i="12"/>
  <c r="I9" i="12"/>
  <c r="K9" i="12"/>
  <c r="M9" i="12"/>
  <c r="O9" i="12"/>
  <c r="Q9" i="12"/>
  <c r="V9" i="12"/>
  <c r="V8" i="12" s="1"/>
  <c r="G11" i="12"/>
  <c r="AF28" i="12" s="1"/>
  <c r="I11" i="12"/>
  <c r="K11" i="12"/>
  <c r="O11" i="12"/>
  <c r="Q11" i="12"/>
  <c r="V11" i="12"/>
  <c r="G14" i="12"/>
  <c r="M14" i="12" s="1"/>
  <c r="I14" i="12"/>
  <c r="I8" i="12" s="1"/>
  <c r="K14" i="12"/>
  <c r="O14" i="12"/>
  <c r="Q14" i="12"/>
  <c r="V14" i="12"/>
  <c r="G17" i="12"/>
  <c r="M17" i="12" s="1"/>
  <c r="I17" i="12"/>
  <c r="K17" i="12"/>
  <c r="K8" i="12" s="1"/>
  <c r="O17" i="12"/>
  <c r="Q17" i="12"/>
  <c r="V17" i="12"/>
  <c r="G21" i="12"/>
  <c r="I21" i="12"/>
  <c r="K21" i="12"/>
  <c r="M21" i="12"/>
  <c r="O21" i="12"/>
  <c r="Q21" i="12"/>
  <c r="V21" i="12"/>
  <c r="G23" i="12"/>
  <c r="I23" i="12"/>
  <c r="K23" i="12"/>
  <c r="M23" i="12"/>
  <c r="O23" i="12"/>
  <c r="O8" i="12" s="1"/>
  <c r="Q23" i="12"/>
  <c r="V23" i="12"/>
  <c r="G25" i="12"/>
  <c r="I25" i="12"/>
  <c r="K25" i="12"/>
  <c r="M25" i="12"/>
  <c r="O25" i="12"/>
  <c r="Q25" i="12"/>
  <c r="Q8" i="12" s="1"/>
  <c r="V25" i="12"/>
  <c r="AE28" i="12"/>
  <c r="I20" i="1"/>
  <c r="I19" i="1"/>
  <c r="I18" i="1"/>
  <c r="I17" i="1"/>
  <c r="I16" i="1"/>
  <c r="I54" i="1"/>
  <c r="J53" i="1"/>
  <c r="J54" i="1" s="1"/>
  <c r="F43" i="1"/>
  <c r="G43" i="1"/>
  <c r="G25" i="1" s="1"/>
  <c r="A25" i="1" s="1"/>
  <c r="H41" i="1"/>
  <c r="I41" i="1" s="1"/>
  <c r="H40" i="1"/>
  <c r="H39" i="1"/>
  <c r="H43" i="1" s="1"/>
  <c r="G28" i="1" l="1"/>
  <c r="G26" i="1"/>
  <c r="A26" i="1"/>
  <c r="G23" i="1"/>
  <c r="M11" i="12"/>
  <c r="M8" i="12" s="1"/>
  <c r="G8" i="12"/>
  <c r="I39" i="1"/>
  <c r="I43" i="1" s="1"/>
  <c r="J41" i="1" s="1"/>
  <c r="I21" i="1"/>
  <c r="J28" i="1"/>
  <c r="J26" i="1"/>
  <c r="G38" i="1"/>
  <c r="F38" i="1"/>
  <c r="J23" i="1"/>
  <c r="J24" i="1"/>
  <c r="J25" i="1"/>
  <c r="J27" i="1"/>
  <c r="E24" i="1"/>
  <c r="E26" i="1"/>
  <c r="J39" i="1" l="1"/>
  <c r="J43" i="1" s="1"/>
  <c r="J42" i="1"/>
  <c r="A23" i="1"/>
  <c r="A24" i="1" l="1"/>
  <c r="G24" i="1"/>
  <c r="A27" i="1" s="1"/>
  <c r="G29" i="1" l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Otýpková Ivana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<sst xmlns="http://schemas.openxmlformats.org/spreadsheetml/2006/main" count="212" uniqueCount="138">
  <si>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</si>
  <si>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</si>
  <si>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</si>
  <si>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</si>
  <si>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</si>
  <si>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</si>
  <si>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</si>
  <si>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</si>
  <si>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</si>
  <si>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</si>
  <si>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</si>
  <si>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</si>
  <si>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</si>
  <si>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</si>
  <si>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</si>
  <si>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</si>
  <si>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</si>
  <si>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</si>
  <si>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</si>
  <si>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</si>
  <si>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</si>
  <si>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</si>
  <si>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</si>
  <si>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</si>
  <si>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</si>
  <si>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</si>
  <si>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</si>
  <si>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</si>
  <si>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</si>
  <si>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</si>
  <si>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</si>
  <si>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</si>
  <si>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</si>
  <si>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</si>
  <si>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</si>
  <si>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</si>
  <si>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</si>
  <si>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</si>
  <si>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</si>
  <si>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</si>
  <si>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</si>
  <si>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</si>
  <si>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</si>
  <si>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SO 800-1</t>
  </si>
  <si>
    <t>Následná péče</t>
  </si>
  <si>
    <t>800_1</t>
  </si>
  <si>
    <t>Objekt:</t>
  </si>
  <si>
    <t>Rozpočet:</t>
  </si>
  <si>
    <t>2021/0222_1</t>
  </si>
  <si>
    <t>Společná stezka pro chodce a cyklisty na ul. Rybníčky v Novém Jičíně - Následná péče</t>
  </si>
  <si>
    <t>3.3.2022</t>
  </si>
  <si>
    <t>Stavba</t>
  </si>
  <si>
    <t>Stavební objekt</t>
  </si>
  <si>
    <t>Celkem za stavbu</t>
  </si>
  <si>
    <t>CZK</t>
  </si>
  <si>
    <t>#POPS</t>
  </si>
  <si>
    <t>Popis stavby: 2021/0222_1 - Společná stezka pro chodce a cyklisty na ul. Rybníčky v Novém Jičíně - Následná péče</t>
  </si>
  <si>
    <t>#POPO</t>
  </si>
  <si>
    <t>Popis objektu: 800_1 - Následná péče</t>
  </si>
  <si>
    <t>#POPR</t>
  </si>
  <si>
    <t>Popis rozpočtu: SO 800-1 - Následná péče</t>
  </si>
  <si>
    <t>Rekapitulace dílů</t>
  </si>
  <si>
    <t>Typ dílu</t>
  </si>
  <si>
    <t>1</t>
  </si>
  <si>
    <t>Zemní práce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</si>
  <si>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</si>
  <si>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</si>
  <si>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</si>
  <si>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</si>
  <si>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</si>
  <si>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</si>
  <si>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</si>
  <si>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</si>
  <si>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</si>
  <si>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</si>
  <si>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</si>
  <si>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</si>
  <si>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</si>
  <si>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</si>
  <si>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</si>
  <si>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</si>
  <si>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</si>
  <si>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</si>
  <si>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</si>
  <si>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</si>
  <si>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</si>
  <si>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</si>
  <si>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</si>
  <si>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</si>
  <si>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</si>
  <si>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</si>
  <si>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</si>
  <si>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</si>
  <si>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</si>
  <si>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</si>
  <si>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1848061T00</t>
  </si>
  <si>
    <t>Výchovný řez</t>
  </si>
  <si>
    <t xml:space="preserve">ks    </t>
  </si>
  <si>
    <t>Vlastní</t>
  </si>
  <si>
    <t>21/I</t>
  </si>
  <si>
    <t>Práce</t>
  </si>
  <si>
    <t>POL1_</t>
  </si>
  <si>
    <t>1x : 1*48</t>
  </si>
  <si>
    <t>VV</t>
  </si>
  <si>
    <t>184911111R00</t>
  </si>
  <si>
    <t>Znovuuvázání dřeviny jedním úvazkem znovuuvázání dřeviny jedním úvazkem ke stávajícímu kůlu</t>
  </si>
  <si>
    <t>kus</t>
  </si>
  <si>
    <t>823-1</t>
  </si>
  <si>
    <t>RTS 22/ I</t>
  </si>
  <si>
    <t xml:space="preserve">oprava úvazků, kůlů : </t>
  </si>
  <si>
    <t>1-2x ročně : 2*1,5*48</t>
  </si>
  <si>
    <t>184921093R00</t>
  </si>
  <si>
    <t>Mulčování tloušťka přes 50 do 100 mm, v rovině nebo na svahu do 1:5</t>
  </si>
  <si>
    <t>m2</t>
  </si>
  <si>
    <t>vysazených rostlin s případným naložením odpadu na dopravní prostředek, s odvezením do 20 km a se složením,</t>
  </si>
  <si>
    <t>SPI</t>
  </si>
  <si>
    <t>doplnění mulče 1x ročně do 30.6. : 2*48</t>
  </si>
  <si>
    <t>185804213R00</t>
  </si>
  <si>
    <t>Vypletí záhonů v rovině nebo ve svahu do 1:5 dřeviny solitérní</t>
  </si>
  <si>
    <t>s případným naložením odpadu na dopravní prostředek, odvozem do 20 km a se složením</t>
  </si>
  <si>
    <t>Včetně vysbírání případných odpadků ze záhonů nebo trávníků.</t>
  </si>
  <si>
    <t>POP</t>
  </si>
  <si>
    <t>1x ročně vypletí zamulčovaného záhonu : 2*48</t>
  </si>
  <si>
    <t>185804312R00</t>
  </si>
  <si>
    <t xml:space="preserve">Zalití rostlin vodou plocha přes 20 m2,  </t>
  </si>
  <si>
    <t>m3</t>
  </si>
  <si>
    <t>8x ročně 80 l/ 1 strom : 2*8*48*80/1000</t>
  </si>
  <si>
    <t>185851111R00</t>
  </si>
  <si>
    <t>Dovoz vody pro zálivku rostlin dovoz vody pro zálivku rostlin na vzdálenost do 6000 m</t>
  </si>
  <si>
    <t>8x ročně 80 l / 1 strom : 2*8*48*80/1000</t>
  </si>
  <si>
    <t>10391100R</t>
  </si>
  <si>
    <t>kůra mulčovací; balení volně loženo</t>
  </si>
  <si>
    <t>SPCM</t>
  </si>
  <si>
    <t>Specifikace</t>
  </si>
  <si>
    <t>POL3_</t>
  </si>
  <si>
    <t>1x ročně 0,05 m : 2*48*0,05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</si>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</sst>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3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4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6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vertical="top" wrapTex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U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GALGHQZhdYYf3pcBaGN2RhvZGLnhdq9p1TPLpDaPlBnGmU1KaXNhtbmvNp6yLjBMUPsXiCNHmVH/qS3n7cZ7lQ==" saltValue="yl5C+a6DZSfXdgcvDdHPfg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7"/>
  <sheetViews>
    <sheetView showGridLines="0" topLeftCell="B29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2" t="s">
        <v>22</v>
      </c>
      <c r="C2" s="113"/>
      <c r="D2" s="114" t="s">
        <v>48</v>
      </c>
      <c r="E2" s="115" t="s">
        <v>49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46</v>
      </c>
      <c r="C3" s="113"/>
      <c r="D3" s="119" t="s">
        <v>45</v>
      </c>
      <c r="E3" s="120" t="s">
        <v>44</v>
      </c>
      <c r="F3" s="121"/>
      <c r="G3" s="121"/>
      <c r="H3" s="121"/>
      <c r="I3" s="121"/>
      <c r="J3" s="122"/>
    </row>
    <row r="4" spans="1:15" ht="23.25" customHeight="1" x14ac:dyDescent="0.2">
      <c r="A4" s="111">
        <v>2126</v>
      </c>
      <c r="B4" s="123" t="s">
        <v>47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6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SUMIF(F53:F53,A16,I53:I53)+SUMIF(F53:F53,"PSU",I53:I53)</f>
        <v>0</v>
      </c>
      <c r="J16" s="85"/>
    </row>
    <row r="17" spans="1:10" ht="23.25" customHeight="1" x14ac:dyDescent="0.2">
      <c r="A17" s="196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SUMIF(F53:F53,A17,I53:I53)</f>
        <v>0</v>
      </c>
      <c r="J17" s="85"/>
    </row>
    <row r="18" spans="1:10" ht="23.25" customHeight="1" x14ac:dyDescent="0.2">
      <c r="A18" s="196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SUMIF(F53:F53,A18,I53:I53)</f>
        <v>0</v>
      </c>
      <c r="J18" s="85"/>
    </row>
    <row r="19" spans="1:10" ht="23.25" customHeight="1" x14ac:dyDescent="0.2">
      <c r="A19" s="196" t="s">
        <v>65</v>
      </c>
      <c r="B19" s="38" t="s">
        <v>27</v>
      </c>
      <c r="C19" s="62"/>
      <c r="D19" s="63"/>
      <c r="E19" s="83"/>
      <c r="F19" s="84"/>
      <c r="G19" s="83"/>
      <c r="H19" s="84"/>
      <c r="I19" s="83">
        <f>SUMIF(F53:F53,A19,I53:I53)</f>
        <v>0</v>
      </c>
      <c r="J19" s="85"/>
    </row>
    <row r="20" spans="1:10" ht="23.25" customHeight="1" x14ac:dyDescent="0.2">
      <c r="A20" s="196" t="s">
        <v>66</v>
      </c>
      <c r="B20" s="38" t="s">
        <v>28</v>
      </c>
      <c r="C20" s="62"/>
      <c r="D20" s="63"/>
      <c r="E20" s="83"/>
      <c r="F20" s="84"/>
      <c r="G20" s="83"/>
      <c r="H20" s="84"/>
      <c r="I20" s="83">
        <f>SUMIF(F53:F53,A20,I53:I53)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6" t="s">
        <v>23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6" t="s">
        <v>35</v>
      </c>
      <c r="C29" s="172"/>
      <c r="D29" s="172"/>
      <c r="E29" s="172"/>
      <c r="F29" s="173"/>
      <c r="G29" s="174">
        <f>A27</f>
        <v>0</v>
      </c>
      <c r="H29" s="174"/>
      <c r="I29" s="174"/>
      <c r="J29" s="175" t="s">
        <v>54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 t="s">
        <v>50</v>
      </c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 x14ac:dyDescent="0.2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5" t="s">
        <v>1</v>
      </c>
      <c r="J38" s="146" t="s">
        <v>0</v>
      </c>
    </row>
    <row r="39" spans="1:10" ht="25.5" hidden="1" customHeight="1" x14ac:dyDescent="0.2">
      <c r="A39" s="137">
        <v>1</v>
      </c>
      <c r="B39" s="147" t="s">
        <v>51</v>
      </c>
      <c r="C39" s="148"/>
      <c r="D39" s="148"/>
      <c r="E39" s="148"/>
      <c r="F39" s="149">
        <f>'800_1 SO 800-1 Pol'!AE28</f>
        <v>0</v>
      </c>
      <c r="G39" s="150">
        <f>'800_1 SO 800-1 Pol'!AF28</f>
        <v>0</v>
      </c>
      <c r="H39" s="151">
        <f>(F39*SazbaDPH1/100)+(G39*SazbaDPH2/100)</f>
        <v>0</v>
      </c>
      <c r="I39" s="151">
        <f>F39+G39+H39</f>
        <v>0</v>
      </c>
      <c r="J39" s="152" t="str">
        <f>IF(CenaCelkemVypocet=0,"",I39/CenaCelkemVypocet*100)</f>
        <v/>
      </c>
    </row>
    <row r="40" spans="1:10" ht="25.5" hidden="1" customHeight="1" x14ac:dyDescent="0.2">
      <c r="A40" s="137">
        <v>2</v>
      </c>
      <c r="B40" s="153"/>
      <c r="C40" s="154" t="s">
        <v>52</v>
      </c>
      <c r="D40" s="154"/>
      <c r="E40" s="154"/>
      <c r="F40" s="155"/>
      <c r="G40" s="156"/>
      <c r="H40" s="156">
        <f>(F40*SazbaDPH1/100)+(G40*SazbaDPH2/100)</f>
        <v>0</v>
      </c>
      <c r="I40" s="156"/>
      <c r="J40" s="157"/>
    </row>
    <row r="41" spans="1:10" ht="25.5" hidden="1" customHeight="1" x14ac:dyDescent="0.2">
      <c r="A41" s="137">
        <v>2</v>
      </c>
      <c r="B41" s="153" t="s">
        <v>45</v>
      </c>
      <c r="C41" s="154" t="s">
        <v>44</v>
      </c>
      <c r="D41" s="154"/>
      <c r="E41" s="154"/>
      <c r="F41" s="155">
        <f>'800_1 SO 800-1 Pol'!AE28</f>
        <v>0</v>
      </c>
      <c r="G41" s="156">
        <f>'800_1 SO 800-1 Pol'!AF28</f>
        <v>0</v>
      </c>
      <c r="H41" s="156">
        <f>(F41*SazbaDPH1/100)+(G41*SazbaDPH2/100)</f>
        <v>0</v>
      </c>
      <c r="I41" s="156">
        <f>F41+G41+H41</f>
        <v>0</v>
      </c>
      <c r="J41" s="157" t="str">
        <f>IF(CenaCelkemVypocet=0,"",I41/CenaCelkemVypocet*100)</f>
        <v/>
      </c>
    </row>
    <row r="42" spans="1:10" ht="25.5" hidden="1" customHeight="1" x14ac:dyDescent="0.2">
      <c r="A42" s="137">
        <v>3</v>
      </c>
      <c r="B42" s="158" t="s">
        <v>43</v>
      </c>
      <c r="C42" s="148" t="s">
        <v>44</v>
      </c>
      <c r="D42" s="148"/>
      <c r="E42" s="148"/>
      <c r="F42" s="159">
        <f>'800_1 SO 800-1 Pol'!AE28</f>
        <v>0</v>
      </c>
      <c r="G42" s="151">
        <f>'800_1 SO 800-1 Pol'!AF28</f>
        <v>0</v>
      </c>
      <c r="H42" s="151">
        <f>(F42*SazbaDPH1/100)+(G42*SazbaDPH2/100)</f>
        <v>0</v>
      </c>
      <c r="I42" s="151">
        <f>F42+G42+H42</f>
        <v>0</v>
      </c>
      <c r="J42" s="152" t="str">
        <f>IF(CenaCelkemVypocet=0,"",I42/CenaCelkemVypocet*100)</f>
        <v/>
      </c>
    </row>
    <row r="43" spans="1:10" ht="25.5" hidden="1" customHeight="1" x14ac:dyDescent="0.2">
      <c r="A43" s="137"/>
      <c r="B43" s="160" t="s">
        <v>53</v>
      </c>
      <c r="C43" s="161"/>
      <c r="D43" s="161"/>
      <c r="E43" s="162"/>
      <c r="F43" s="163">
        <f>SUMIF(A39:A42,"=1",F39:F42)</f>
        <v>0</v>
      </c>
      <c r="G43" s="164">
        <f>SUMIF(A39:A42,"=1",G39:G42)</f>
        <v>0</v>
      </c>
      <c r="H43" s="164">
        <f>SUMIF(A39:A42,"=1",H39:H42)</f>
        <v>0</v>
      </c>
      <c r="I43" s="164">
        <f>SUMIF(A39:A42,"=1",I39:I42)</f>
        <v>0</v>
      </c>
      <c r="J43" s="165">
        <f>SUMIF(A39:A42,"=1",J39:J42)</f>
        <v>0</v>
      </c>
    </row>
    <row r="45" spans="1:10" x14ac:dyDescent="0.2">
      <c r="A45" t="s">
        <v>55</v>
      </c>
      <c r="B45" t="s">
        <v>56</v>
      </c>
    </row>
    <row r="46" spans="1:10" x14ac:dyDescent="0.2">
      <c r="A46" t="s">
        <v>57</v>
      </c>
      <c r="B46" t="s">
        <v>58</v>
      </c>
    </row>
    <row r="47" spans="1:10" x14ac:dyDescent="0.2">
      <c r="A47" t="s">
        <v>59</v>
      </c>
      <c r="B47" t="s">
        <v>60</v>
      </c>
    </row>
    <row r="50" spans="1:10" ht="15.75" x14ac:dyDescent="0.25">
      <c r="B50" s="176" t="s">
        <v>61</v>
      </c>
    </row>
    <row r="52" spans="1:10" ht="25.5" customHeight="1" x14ac:dyDescent="0.2">
      <c r="A52" s="178"/>
      <c r="B52" s="181" t="s">
        <v>17</v>
      </c>
      <c r="C52" s="181" t="s">
        <v>5</v>
      </c>
      <c r="D52" s="182"/>
      <c r="E52" s="182"/>
      <c r="F52" s="183" t="s">
        <v>62</v>
      </c>
      <c r="G52" s="183"/>
      <c r="H52" s="183"/>
      <c r="I52" s="183" t="s">
        <v>29</v>
      </c>
      <c r="J52" s="183" t="s">
        <v>0</v>
      </c>
    </row>
    <row r="53" spans="1:10" ht="36.75" customHeight="1" x14ac:dyDescent="0.2">
      <c r="A53" s="179"/>
      <c r="B53" s="184" t="s">
        <v>63</v>
      </c>
      <c r="C53" s="185" t="s">
        <v>64</v>
      </c>
      <c r="D53" s="186"/>
      <c r="E53" s="186"/>
      <c r="F53" s="192" t="s">
        <v>24</v>
      </c>
      <c r="G53" s="193"/>
      <c r="H53" s="193"/>
      <c r="I53" s="193">
        <f>'800_1 SO 800-1 Pol'!G8</f>
        <v>0</v>
      </c>
      <c r="J53" s="190" t="str">
        <f>IF(I54=0,"",I53/I54*100)</f>
        <v/>
      </c>
    </row>
    <row r="54" spans="1:10" ht="25.5" customHeight="1" x14ac:dyDescent="0.2">
      <c r="A54" s="180"/>
      <c r="B54" s="187" t="s">
        <v>1</v>
      </c>
      <c r="C54" s="188"/>
      <c r="D54" s="189"/>
      <c r="E54" s="189"/>
      <c r="F54" s="194"/>
      <c r="G54" s="195"/>
      <c r="H54" s="195"/>
      <c r="I54" s="195">
        <f>I53</f>
        <v>0</v>
      </c>
      <c r="J54" s="191" t="str">
        <f>J53</f>
        <v/>
      </c>
    </row>
    <row r="55" spans="1:10" x14ac:dyDescent="0.2">
      <c r="F55" s="135"/>
      <c r="G55" s="135"/>
      <c r="H55" s="135"/>
      <c r="I55" s="135"/>
      <c r="J55" s="136"/>
    </row>
    <row r="56" spans="1:10" x14ac:dyDescent="0.2">
      <c r="F56" s="135"/>
      <c r="G56" s="135"/>
      <c r="H56" s="135"/>
      <c r="I56" s="135"/>
      <c r="J56" s="136"/>
    </row>
    <row r="57" spans="1:10" x14ac:dyDescent="0.2">
      <c r="F57" s="135"/>
      <c r="G57" s="135"/>
      <c r="H57" s="135"/>
      <c r="I57" s="135"/>
      <c r="J57" s="136"/>
    </row>
  </sheetData>
  <sheetProtection algorithmName="SHA-512" hashValue="DADWiPGONCZTRDjsimyLKaC7AuOXiAm0C6iFFP6IJ1bYNJsS77IXtAIhFmL7CbDIgSLDKH1J2hM+gggNCGJGjQ==" saltValue="wCghq4cPrZthvEu9s3UQEQ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C53:E53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CEXWySDhX4yof3CF7xGP2z8lZu7secQhOpevUg9pRiy7d2TKYJOataYfrh1UJXPdoy7h2zKOmEQNu1/3FucYqw==" saltValue="GQkTXtK87aRpNveM+4DSig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7" customWidth="1"/>
    <col min="3" max="3" width="63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7" t="s">
        <v>67</v>
      </c>
      <c r="B1" s="197"/>
      <c r="C1" s="197"/>
      <c r="D1" s="197"/>
      <c r="E1" s="197"/>
      <c r="F1" s="197"/>
      <c r="G1" s="197"/>
      <c r="AG1" t="s">
        <v>68</v>
      </c>
    </row>
    <row r="2" spans="1:60" ht="24.95" customHeight="1" x14ac:dyDescent="0.2">
      <c r="A2" s="198" t="s">
        <v>7</v>
      </c>
      <c r="B2" s="49" t="s">
        <v>48</v>
      </c>
      <c r="C2" s="201" t="s">
        <v>49</v>
      </c>
      <c r="D2" s="199"/>
      <c r="E2" s="199"/>
      <c r="F2" s="199"/>
      <c r="G2" s="200"/>
      <c r="AG2" t="s">
        <v>69</v>
      </c>
    </row>
    <row r="3" spans="1:60" ht="24.95" customHeight="1" x14ac:dyDescent="0.2">
      <c r="A3" s="198" t="s">
        <v>8</v>
      </c>
      <c r="B3" s="49" t="s">
        <v>45</v>
      </c>
      <c r="C3" s="201" t="s">
        <v>44</v>
      </c>
      <c r="D3" s="199"/>
      <c r="E3" s="199"/>
      <c r="F3" s="199"/>
      <c r="G3" s="200"/>
      <c r="AC3" s="177" t="s">
        <v>69</v>
      </c>
      <c r="AG3" t="s">
        <v>70</v>
      </c>
    </row>
    <row r="4" spans="1:60" ht="24.95" customHeight="1" x14ac:dyDescent="0.2">
      <c r="A4" s="202" t="s">
        <v>9</v>
      </c>
      <c r="B4" s="203" t="s">
        <v>43</v>
      </c>
      <c r="C4" s="204" t="s">
        <v>44</v>
      </c>
      <c r="D4" s="205"/>
      <c r="E4" s="205"/>
      <c r="F4" s="205"/>
      <c r="G4" s="206"/>
      <c r="AG4" t="s">
        <v>71</v>
      </c>
    </row>
    <row r="5" spans="1:60" x14ac:dyDescent="0.2">
      <c r="D5" s="10"/>
    </row>
    <row r="6" spans="1:60" ht="38.25" x14ac:dyDescent="0.2">
      <c r="A6" s="208" t="s">
        <v>72</v>
      </c>
      <c r="B6" s="210" t="s">
        <v>73</v>
      </c>
      <c r="C6" s="210" t="s">
        <v>74</v>
      </c>
      <c r="D6" s="209" t="s">
        <v>75</v>
      </c>
      <c r="E6" s="208" t="s">
        <v>76</v>
      </c>
      <c r="F6" s="207" t="s">
        <v>77</v>
      </c>
      <c r="G6" s="208" t="s">
        <v>29</v>
      </c>
      <c r="H6" s="211" t="s">
        <v>30</v>
      </c>
      <c r="I6" s="211" t="s">
        <v>78</v>
      </c>
      <c r="J6" s="211" t="s">
        <v>31</v>
      </c>
      <c r="K6" s="211" t="s">
        <v>79</v>
      </c>
      <c r="L6" s="211" t="s">
        <v>80</v>
      </c>
      <c r="M6" s="211" t="s">
        <v>81</v>
      </c>
      <c r="N6" s="211" t="s">
        <v>82</v>
      </c>
      <c r="O6" s="211" t="s">
        <v>83</v>
      </c>
      <c r="P6" s="211" t="s">
        <v>84</v>
      </c>
      <c r="Q6" s="211" t="s">
        <v>85</v>
      </c>
      <c r="R6" s="211" t="s">
        <v>86</v>
      </c>
      <c r="S6" s="211" t="s">
        <v>87</v>
      </c>
      <c r="T6" s="211" t="s">
        <v>88</v>
      </c>
      <c r="U6" s="211" t="s">
        <v>89</v>
      </c>
      <c r="V6" s="211" t="s">
        <v>90</v>
      </c>
      <c r="W6" s="211" t="s">
        <v>91</v>
      </c>
      <c r="X6" s="211" t="s">
        <v>92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</row>
    <row r="8" spans="1:60" x14ac:dyDescent="0.2">
      <c r="A8" s="226" t="s">
        <v>93</v>
      </c>
      <c r="B8" s="227" t="s">
        <v>63</v>
      </c>
      <c r="C8" s="243" t="s">
        <v>64</v>
      </c>
      <c r="D8" s="228"/>
      <c r="E8" s="229"/>
      <c r="F8" s="230"/>
      <c r="G8" s="230">
        <f>SUMIF(AG9:AG26,"&lt;&gt;NOR",G9:G26)</f>
        <v>0</v>
      </c>
      <c r="H8" s="230"/>
      <c r="I8" s="230">
        <f>SUM(I9:I26)</f>
        <v>0</v>
      </c>
      <c r="J8" s="230"/>
      <c r="K8" s="230">
        <f>SUM(K9:K26)</f>
        <v>0</v>
      </c>
      <c r="L8" s="230"/>
      <c r="M8" s="230">
        <f>SUM(M9:M26)</f>
        <v>0</v>
      </c>
      <c r="N8" s="229"/>
      <c r="O8" s="229">
        <f>SUM(O9:O26)</f>
        <v>2.88</v>
      </c>
      <c r="P8" s="229"/>
      <c r="Q8" s="229">
        <f>SUM(Q9:Q26)</f>
        <v>0</v>
      </c>
      <c r="R8" s="230"/>
      <c r="S8" s="230"/>
      <c r="T8" s="231"/>
      <c r="U8" s="225"/>
      <c r="V8" s="225">
        <f>SUM(V9:V26)</f>
        <v>115.16</v>
      </c>
      <c r="W8" s="225"/>
      <c r="X8" s="225"/>
      <c r="AG8" t="s">
        <v>94</v>
      </c>
    </row>
    <row r="9" spans="1:60" outlineLevel="1" x14ac:dyDescent="0.2">
      <c r="A9" s="232">
        <v>1</v>
      </c>
      <c r="B9" s="233" t="s">
        <v>95</v>
      </c>
      <c r="C9" s="244" t="s">
        <v>96</v>
      </c>
      <c r="D9" s="234" t="s">
        <v>97</v>
      </c>
      <c r="E9" s="235">
        <v>48</v>
      </c>
      <c r="F9" s="236"/>
      <c r="G9" s="237">
        <f>ROUND(E9*F9,2)</f>
        <v>0</v>
      </c>
      <c r="H9" s="236"/>
      <c r="I9" s="237">
        <f>ROUND(E9*H9,2)</f>
        <v>0</v>
      </c>
      <c r="J9" s="236"/>
      <c r="K9" s="237">
        <f>ROUND(E9*J9,2)</f>
        <v>0</v>
      </c>
      <c r="L9" s="237">
        <v>21</v>
      </c>
      <c r="M9" s="237">
        <f>G9*(1+L9/100)</f>
        <v>0</v>
      </c>
      <c r="N9" s="235">
        <v>0</v>
      </c>
      <c r="O9" s="235">
        <f>ROUND(E9*N9,2)</f>
        <v>0</v>
      </c>
      <c r="P9" s="235">
        <v>0</v>
      </c>
      <c r="Q9" s="235">
        <f>ROUND(E9*P9,2)</f>
        <v>0</v>
      </c>
      <c r="R9" s="237"/>
      <c r="S9" s="237" t="s">
        <v>98</v>
      </c>
      <c r="T9" s="238" t="s">
        <v>99</v>
      </c>
      <c r="U9" s="222">
        <v>0</v>
      </c>
      <c r="V9" s="222">
        <f>ROUND(E9*U9,2)</f>
        <v>0</v>
      </c>
      <c r="W9" s="222"/>
      <c r="X9" s="222" t="s">
        <v>100</v>
      </c>
      <c r="Y9" s="212"/>
      <c r="Z9" s="212"/>
      <c r="AA9" s="212"/>
      <c r="AB9" s="212"/>
      <c r="AC9" s="212"/>
      <c r="AD9" s="212"/>
      <c r="AE9" s="212"/>
      <c r="AF9" s="212"/>
      <c r="AG9" s="212" t="s">
        <v>101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19"/>
      <c r="B10" s="220"/>
      <c r="C10" s="245" t="s">
        <v>102</v>
      </c>
      <c r="D10" s="223"/>
      <c r="E10" s="224">
        <v>48</v>
      </c>
      <c r="F10" s="222"/>
      <c r="G10" s="222"/>
      <c r="H10" s="222"/>
      <c r="I10" s="222"/>
      <c r="J10" s="222"/>
      <c r="K10" s="222"/>
      <c r="L10" s="222"/>
      <c r="M10" s="222"/>
      <c r="N10" s="221"/>
      <c r="O10" s="221"/>
      <c r="P10" s="221"/>
      <c r="Q10" s="221"/>
      <c r="R10" s="222"/>
      <c r="S10" s="222"/>
      <c r="T10" s="222"/>
      <c r="U10" s="222"/>
      <c r="V10" s="222"/>
      <c r="W10" s="222"/>
      <c r="X10" s="222"/>
      <c r="Y10" s="212"/>
      <c r="Z10" s="212"/>
      <c r="AA10" s="212"/>
      <c r="AB10" s="212"/>
      <c r="AC10" s="212"/>
      <c r="AD10" s="212"/>
      <c r="AE10" s="212"/>
      <c r="AF10" s="212"/>
      <c r="AG10" s="212" t="s">
        <v>103</v>
      </c>
      <c r="AH10" s="212">
        <v>0</v>
      </c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ht="22.5" outlineLevel="1" x14ac:dyDescent="0.2">
      <c r="A11" s="232">
        <v>2</v>
      </c>
      <c r="B11" s="233" t="s">
        <v>104</v>
      </c>
      <c r="C11" s="244" t="s">
        <v>105</v>
      </c>
      <c r="D11" s="234" t="s">
        <v>106</v>
      </c>
      <c r="E11" s="235">
        <v>144</v>
      </c>
      <c r="F11" s="236"/>
      <c r="G11" s="237">
        <f>ROUND(E11*F11,2)</f>
        <v>0</v>
      </c>
      <c r="H11" s="236"/>
      <c r="I11" s="237">
        <f>ROUND(E11*H11,2)</f>
        <v>0</v>
      </c>
      <c r="J11" s="236"/>
      <c r="K11" s="237">
        <f>ROUND(E11*J11,2)</f>
        <v>0</v>
      </c>
      <c r="L11" s="237">
        <v>21</v>
      </c>
      <c r="M11" s="237">
        <f>G11*(1+L11/100)</f>
        <v>0</v>
      </c>
      <c r="N11" s="235">
        <v>2.0000000000000002E-5</v>
      </c>
      <c r="O11" s="235">
        <f>ROUND(E11*N11,2)</f>
        <v>0</v>
      </c>
      <c r="P11" s="235">
        <v>0</v>
      </c>
      <c r="Q11" s="235">
        <f>ROUND(E11*P11,2)</f>
        <v>0</v>
      </c>
      <c r="R11" s="237" t="s">
        <v>107</v>
      </c>
      <c r="S11" s="237" t="s">
        <v>108</v>
      </c>
      <c r="T11" s="238" t="s">
        <v>108</v>
      </c>
      <c r="U11" s="222">
        <v>0.1</v>
      </c>
      <c r="V11" s="222">
        <f>ROUND(E11*U11,2)</f>
        <v>14.4</v>
      </c>
      <c r="W11" s="222"/>
      <c r="X11" s="222" t="s">
        <v>100</v>
      </c>
      <c r="Y11" s="212"/>
      <c r="Z11" s="212"/>
      <c r="AA11" s="212"/>
      <c r="AB11" s="212"/>
      <c r="AC11" s="212"/>
      <c r="AD11" s="212"/>
      <c r="AE11" s="212"/>
      <c r="AF11" s="212"/>
      <c r="AG11" s="212" t="s">
        <v>101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19"/>
      <c r="B12" s="220"/>
      <c r="C12" s="245" t="s">
        <v>109</v>
      </c>
      <c r="D12" s="223"/>
      <c r="E12" s="224"/>
      <c r="F12" s="222"/>
      <c r="G12" s="222"/>
      <c r="H12" s="222"/>
      <c r="I12" s="222"/>
      <c r="J12" s="222"/>
      <c r="K12" s="222"/>
      <c r="L12" s="222"/>
      <c r="M12" s="222"/>
      <c r="N12" s="221"/>
      <c r="O12" s="221"/>
      <c r="P12" s="221"/>
      <c r="Q12" s="221"/>
      <c r="R12" s="222"/>
      <c r="S12" s="222"/>
      <c r="T12" s="222"/>
      <c r="U12" s="222"/>
      <c r="V12" s="222"/>
      <c r="W12" s="222"/>
      <c r="X12" s="222"/>
      <c r="Y12" s="212"/>
      <c r="Z12" s="212"/>
      <c r="AA12" s="212"/>
      <c r="AB12" s="212"/>
      <c r="AC12" s="212"/>
      <c r="AD12" s="212"/>
      <c r="AE12" s="212"/>
      <c r="AF12" s="212"/>
      <c r="AG12" s="212" t="s">
        <v>103</v>
      </c>
      <c r="AH12" s="212">
        <v>0</v>
      </c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">
      <c r="A13" s="219"/>
      <c r="B13" s="220"/>
      <c r="C13" s="245" t="s">
        <v>110</v>
      </c>
      <c r="D13" s="223"/>
      <c r="E13" s="224">
        <v>144</v>
      </c>
      <c r="F13" s="222"/>
      <c r="G13" s="222"/>
      <c r="H13" s="222"/>
      <c r="I13" s="222"/>
      <c r="J13" s="222"/>
      <c r="K13" s="222"/>
      <c r="L13" s="222"/>
      <c r="M13" s="222"/>
      <c r="N13" s="221"/>
      <c r="O13" s="221"/>
      <c r="P13" s="221"/>
      <c r="Q13" s="221"/>
      <c r="R13" s="222"/>
      <c r="S13" s="222"/>
      <c r="T13" s="222"/>
      <c r="U13" s="222"/>
      <c r="V13" s="222"/>
      <c r="W13" s="222"/>
      <c r="X13" s="222"/>
      <c r="Y13" s="212"/>
      <c r="Z13" s="212"/>
      <c r="AA13" s="212"/>
      <c r="AB13" s="212"/>
      <c r="AC13" s="212"/>
      <c r="AD13" s="212"/>
      <c r="AE13" s="212"/>
      <c r="AF13" s="212"/>
      <c r="AG13" s="212" t="s">
        <v>103</v>
      </c>
      <c r="AH13" s="212">
        <v>0</v>
      </c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32">
        <v>3</v>
      </c>
      <c r="B14" s="233" t="s">
        <v>111</v>
      </c>
      <c r="C14" s="244" t="s">
        <v>112</v>
      </c>
      <c r="D14" s="234" t="s">
        <v>113</v>
      </c>
      <c r="E14" s="235">
        <v>96</v>
      </c>
      <c r="F14" s="236"/>
      <c r="G14" s="237">
        <f>ROUND(E14*F14,2)</f>
        <v>0</v>
      </c>
      <c r="H14" s="236"/>
      <c r="I14" s="237">
        <f>ROUND(E14*H14,2)</f>
        <v>0</v>
      </c>
      <c r="J14" s="236"/>
      <c r="K14" s="237">
        <f>ROUND(E14*J14,2)</f>
        <v>0</v>
      </c>
      <c r="L14" s="237">
        <v>21</v>
      </c>
      <c r="M14" s="237">
        <f>G14*(1+L14/100)</f>
        <v>0</v>
      </c>
      <c r="N14" s="235">
        <v>0</v>
      </c>
      <c r="O14" s="235">
        <f>ROUND(E14*N14,2)</f>
        <v>0</v>
      </c>
      <c r="P14" s="235">
        <v>0</v>
      </c>
      <c r="Q14" s="235">
        <f>ROUND(E14*P14,2)</f>
        <v>0</v>
      </c>
      <c r="R14" s="237" t="s">
        <v>107</v>
      </c>
      <c r="S14" s="237" t="s">
        <v>108</v>
      </c>
      <c r="T14" s="238" t="s">
        <v>108</v>
      </c>
      <c r="U14" s="222">
        <v>0.16</v>
      </c>
      <c r="V14" s="222">
        <f>ROUND(E14*U14,2)</f>
        <v>15.36</v>
      </c>
      <c r="W14" s="222"/>
      <c r="X14" s="222" t="s">
        <v>100</v>
      </c>
      <c r="Y14" s="212"/>
      <c r="Z14" s="212"/>
      <c r="AA14" s="212"/>
      <c r="AB14" s="212"/>
      <c r="AC14" s="212"/>
      <c r="AD14" s="212"/>
      <c r="AE14" s="212"/>
      <c r="AF14" s="212"/>
      <c r="AG14" s="212" t="s">
        <v>101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">
      <c r="A15" s="219"/>
      <c r="B15" s="220"/>
      <c r="C15" s="246" t="s">
        <v>114</v>
      </c>
      <c r="D15" s="240"/>
      <c r="E15" s="240"/>
      <c r="F15" s="240"/>
      <c r="G15" s="240"/>
      <c r="H15" s="222"/>
      <c r="I15" s="222"/>
      <c r="J15" s="222"/>
      <c r="K15" s="222"/>
      <c r="L15" s="222"/>
      <c r="M15" s="222"/>
      <c r="N15" s="221"/>
      <c r="O15" s="221"/>
      <c r="P15" s="221"/>
      <c r="Q15" s="221"/>
      <c r="R15" s="222"/>
      <c r="S15" s="222"/>
      <c r="T15" s="222"/>
      <c r="U15" s="222"/>
      <c r="V15" s="222"/>
      <c r="W15" s="222"/>
      <c r="X15" s="222"/>
      <c r="Y15" s="212"/>
      <c r="Z15" s="212"/>
      <c r="AA15" s="212"/>
      <c r="AB15" s="212"/>
      <c r="AC15" s="212"/>
      <c r="AD15" s="212"/>
      <c r="AE15" s="212"/>
      <c r="AF15" s="212"/>
      <c r="AG15" s="212" t="s">
        <v>115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39" t="str">
        <f>C15</f>
        <v>vysazených rostlin s případným naložením odpadu na dopravní prostředek, s odvezením do 20 km a se složením,</v>
      </c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19"/>
      <c r="B16" s="220"/>
      <c r="C16" s="245" t="s">
        <v>116</v>
      </c>
      <c r="D16" s="223"/>
      <c r="E16" s="224">
        <v>96</v>
      </c>
      <c r="F16" s="222"/>
      <c r="G16" s="222"/>
      <c r="H16" s="222"/>
      <c r="I16" s="222"/>
      <c r="J16" s="222"/>
      <c r="K16" s="222"/>
      <c r="L16" s="222"/>
      <c r="M16" s="222"/>
      <c r="N16" s="221"/>
      <c r="O16" s="221"/>
      <c r="P16" s="221"/>
      <c r="Q16" s="221"/>
      <c r="R16" s="222"/>
      <c r="S16" s="222"/>
      <c r="T16" s="222"/>
      <c r="U16" s="222"/>
      <c r="V16" s="222"/>
      <c r="W16" s="222"/>
      <c r="X16" s="222"/>
      <c r="Y16" s="212"/>
      <c r="Z16" s="212"/>
      <c r="AA16" s="212"/>
      <c r="AB16" s="212"/>
      <c r="AC16" s="212"/>
      <c r="AD16" s="212"/>
      <c r="AE16" s="212"/>
      <c r="AF16" s="212"/>
      <c r="AG16" s="212" t="s">
        <v>103</v>
      </c>
      <c r="AH16" s="212">
        <v>0</v>
      </c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32">
        <v>4</v>
      </c>
      <c r="B17" s="233" t="s">
        <v>117</v>
      </c>
      <c r="C17" s="244" t="s">
        <v>118</v>
      </c>
      <c r="D17" s="234" t="s">
        <v>113</v>
      </c>
      <c r="E17" s="235">
        <v>96</v>
      </c>
      <c r="F17" s="236"/>
      <c r="G17" s="237">
        <f>ROUND(E17*F17,2)</f>
        <v>0</v>
      </c>
      <c r="H17" s="236"/>
      <c r="I17" s="237">
        <f>ROUND(E17*H17,2)</f>
        <v>0</v>
      </c>
      <c r="J17" s="236"/>
      <c r="K17" s="237">
        <f>ROUND(E17*J17,2)</f>
        <v>0</v>
      </c>
      <c r="L17" s="237">
        <v>21</v>
      </c>
      <c r="M17" s="237">
        <f>G17*(1+L17/100)</f>
        <v>0</v>
      </c>
      <c r="N17" s="235">
        <v>0</v>
      </c>
      <c r="O17" s="235">
        <f>ROUND(E17*N17,2)</f>
        <v>0</v>
      </c>
      <c r="P17" s="235">
        <v>0</v>
      </c>
      <c r="Q17" s="235">
        <f>ROUND(E17*P17,2)</f>
        <v>0</v>
      </c>
      <c r="R17" s="237" t="s">
        <v>107</v>
      </c>
      <c r="S17" s="237" t="s">
        <v>108</v>
      </c>
      <c r="T17" s="238" t="s">
        <v>108</v>
      </c>
      <c r="U17" s="222">
        <v>0.16</v>
      </c>
      <c r="V17" s="222">
        <f>ROUND(E17*U17,2)</f>
        <v>15.36</v>
      </c>
      <c r="W17" s="222"/>
      <c r="X17" s="222" t="s">
        <v>100</v>
      </c>
      <c r="Y17" s="212"/>
      <c r="Z17" s="212"/>
      <c r="AA17" s="212"/>
      <c r="AB17" s="212"/>
      <c r="AC17" s="212"/>
      <c r="AD17" s="212"/>
      <c r="AE17" s="212"/>
      <c r="AF17" s="212"/>
      <c r="AG17" s="212" t="s">
        <v>101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19"/>
      <c r="B18" s="220"/>
      <c r="C18" s="246" t="s">
        <v>119</v>
      </c>
      <c r="D18" s="240"/>
      <c r="E18" s="240"/>
      <c r="F18" s="240"/>
      <c r="G18" s="240"/>
      <c r="H18" s="222"/>
      <c r="I18" s="222"/>
      <c r="J18" s="222"/>
      <c r="K18" s="222"/>
      <c r="L18" s="222"/>
      <c r="M18" s="222"/>
      <c r="N18" s="221"/>
      <c r="O18" s="221"/>
      <c r="P18" s="221"/>
      <c r="Q18" s="221"/>
      <c r="R18" s="222"/>
      <c r="S18" s="222"/>
      <c r="T18" s="222"/>
      <c r="U18" s="222"/>
      <c r="V18" s="222"/>
      <c r="W18" s="222"/>
      <c r="X18" s="222"/>
      <c r="Y18" s="212"/>
      <c r="Z18" s="212"/>
      <c r="AA18" s="212"/>
      <c r="AB18" s="212"/>
      <c r="AC18" s="212"/>
      <c r="AD18" s="212"/>
      <c r="AE18" s="212"/>
      <c r="AF18" s="212"/>
      <c r="AG18" s="212" t="s">
        <v>115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">
      <c r="A19" s="219"/>
      <c r="B19" s="220"/>
      <c r="C19" s="247" t="s">
        <v>120</v>
      </c>
      <c r="D19" s="241"/>
      <c r="E19" s="241"/>
      <c r="F19" s="241"/>
      <c r="G19" s="241"/>
      <c r="H19" s="222"/>
      <c r="I19" s="222"/>
      <c r="J19" s="222"/>
      <c r="K19" s="222"/>
      <c r="L19" s="222"/>
      <c r="M19" s="222"/>
      <c r="N19" s="221"/>
      <c r="O19" s="221"/>
      <c r="P19" s="221"/>
      <c r="Q19" s="221"/>
      <c r="R19" s="222"/>
      <c r="S19" s="222"/>
      <c r="T19" s="222"/>
      <c r="U19" s="222"/>
      <c r="V19" s="222"/>
      <c r="W19" s="222"/>
      <c r="X19" s="222"/>
      <c r="Y19" s="212"/>
      <c r="Z19" s="212"/>
      <c r="AA19" s="212"/>
      <c r="AB19" s="212"/>
      <c r="AC19" s="212"/>
      <c r="AD19" s="212"/>
      <c r="AE19" s="212"/>
      <c r="AF19" s="212"/>
      <c r="AG19" s="212" t="s">
        <v>121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19"/>
      <c r="B20" s="220"/>
      <c r="C20" s="245" t="s">
        <v>122</v>
      </c>
      <c r="D20" s="223"/>
      <c r="E20" s="224">
        <v>96</v>
      </c>
      <c r="F20" s="222"/>
      <c r="G20" s="222"/>
      <c r="H20" s="222"/>
      <c r="I20" s="222"/>
      <c r="J20" s="222"/>
      <c r="K20" s="222"/>
      <c r="L20" s="222"/>
      <c r="M20" s="222"/>
      <c r="N20" s="221"/>
      <c r="O20" s="221"/>
      <c r="P20" s="221"/>
      <c r="Q20" s="221"/>
      <c r="R20" s="222"/>
      <c r="S20" s="222"/>
      <c r="T20" s="222"/>
      <c r="U20" s="222"/>
      <c r="V20" s="222"/>
      <c r="W20" s="222"/>
      <c r="X20" s="222"/>
      <c r="Y20" s="212"/>
      <c r="Z20" s="212"/>
      <c r="AA20" s="212"/>
      <c r="AB20" s="212"/>
      <c r="AC20" s="212"/>
      <c r="AD20" s="212"/>
      <c r="AE20" s="212"/>
      <c r="AF20" s="212"/>
      <c r="AG20" s="212" t="s">
        <v>103</v>
      </c>
      <c r="AH20" s="212">
        <v>0</v>
      </c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">
      <c r="A21" s="232">
        <v>5</v>
      </c>
      <c r="B21" s="233" t="s">
        <v>123</v>
      </c>
      <c r="C21" s="244" t="s">
        <v>124</v>
      </c>
      <c r="D21" s="234" t="s">
        <v>125</v>
      </c>
      <c r="E21" s="235">
        <v>61.44</v>
      </c>
      <c r="F21" s="236"/>
      <c r="G21" s="237">
        <f>ROUND(E21*F21,2)</f>
        <v>0</v>
      </c>
      <c r="H21" s="236"/>
      <c r="I21" s="237">
        <f>ROUND(E21*H21,2)</f>
        <v>0</v>
      </c>
      <c r="J21" s="236"/>
      <c r="K21" s="237">
        <f>ROUND(E21*J21,2)</f>
        <v>0</v>
      </c>
      <c r="L21" s="237">
        <v>21</v>
      </c>
      <c r="M21" s="237">
        <f>G21*(1+L21/100)</f>
        <v>0</v>
      </c>
      <c r="N21" s="235">
        <v>0</v>
      </c>
      <c r="O21" s="235">
        <f>ROUND(E21*N21,2)</f>
        <v>0</v>
      </c>
      <c r="P21" s="235">
        <v>0</v>
      </c>
      <c r="Q21" s="235">
        <f>ROUND(E21*P21,2)</f>
        <v>0</v>
      </c>
      <c r="R21" s="237" t="s">
        <v>107</v>
      </c>
      <c r="S21" s="237" t="s">
        <v>108</v>
      </c>
      <c r="T21" s="238" t="s">
        <v>108</v>
      </c>
      <c r="U21" s="222">
        <v>0.26</v>
      </c>
      <c r="V21" s="222">
        <f>ROUND(E21*U21,2)</f>
        <v>15.97</v>
      </c>
      <c r="W21" s="222"/>
      <c r="X21" s="222" t="s">
        <v>100</v>
      </c>
      <c r="Y21" s="212"/>
      <c r="Z21" s="212"/>
      <c r="AA21" s="212"/>
      <c r="AB21" s="212"/>
      <c r="AC21" s="212"/>
      <c r="AD21" s="212"/>
      <c r="AE21" s="212"/>
      <c r="AF21" s="212"/>
      <c r="AG21" s="212" t="s">
        <v>101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">
      <c r="A22" s="219"/>
      <c r="B22" s="220"/>
      <c r="C22" s="245" t="s">
        <v>126</v>
      </c>
      <c r="D22" s="223"/>
      <c r="E22" s="224">
        <v>61.44</v>
      </c>
      <c r="F22" s="222"/>
      <c r="G22" s="222"/>
      <c r="H22" s="222"/>
      <c r="I22" s="222"/>
      <c r="J22" s="222"/>
      <c r="K22" s="222"/>
      <c r="L22" s="222"/>
      <c r="M22" s="222"/>
      <c r="N22" s="221"/>
      <c r="O22" s="221"/>
      <c r="P22" s="221"/>
      <c r="Q22" s="221"/>
      <c r="R22" s="222"/>
      <c r="S22" s="222"/>
      <c r="T22" s="222"/>
      <c r="U22" s="222"/>
      <c r="V22" s="222"/>
      <c r="W22" s="222"/>
      <c r="X22" s="222"/>
      <c r="Y22" s="212"/>
      <c r="Z22" s="212"/>
      <c r="AA22" s="212"/>
      <c r="AB22" s="212"/>
      <c r="AC22" s="212"/>
      <c r="AD22" s="212"/>
      <c r="AE22" s="212"/>
      <c r="AF22" s="212"/>
      <c r="AG22" s="212" t="s">
        <v>103</v>
      </c>
      <c r="AH22" s="212">
        <v>0</v>
      </c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">
      <c r="A23" s="232">
        <v>6</v>
      </c>
      <c r="B23" s="233" t="s">
        <v>127</v>
      </c>
      <c r="C23" s="244" t="s">
        <v>128</v>
      </c>
      <c r="D23" s="234" t="s">
        <v>125</v>
      </c>
      <c r="E23" s="235">
        <v>61.44</v>
      </c>
      <c r="F23" s="236"/>
      <c r="G23" s="237">
        <f>ROUND(E23*F23,2)</f>
        <v>0</v>
      </c>
      <c r="H23" s="236"/>
      <c r="I23" s="237">
        <f>ROUND(E23*H23,2)</f>
        <v>0</v>
      </c>
      <c r="J23" s="236"/>
      <c r="K23" s="237">
        <f>ROUND(E23*J23,2)</f>
        <v>0</v>
      </c>
      <c r="L23" s="237">
        <v>21</v>
      </c>
      <c r="M23" s="237">
        <f>G23*(1+L23/100)</f>
        <v>0</v>
      </c>
      <c r="N23" s="235">
        <v>0</v>
      </c>
      <c r="O23" s="235">
        <f>ROUND(E23*N23,2)</f>
        <v>0</v>
      </c>
      <c r="P23" s="235">
        <v>0</v>
      </c>
      <c r="Q23" s="235">
        <f>ROUND(E23*P23,2)</f>
        <v>0</v>
      </c>
      <c r="R23" s="237" t="s">
        <v>107</v>
      </c>
      <c r="S23" s="237" t="s">
        <v>108</v>
      </c>
      <c r="T23" s="238" t="s">
        <v>108</v>
      </c>
      <c r="U23" s="222">
        <v>0.88</v>
      </c>
      <c r="V23" s="222">
        <f>ROUND(E23*U23,2)</f>
        <v>54.07</v>
      </c>
      <c r="W23" s="222"/>
      <c r="X23" s="222" t="s">
        <v>100</v>
      </c>
      <c r="Y23" s="212"/>
      <c r="Z23" s="212"/>
      <c r="AA23" s="212"/>
      <c r="AB23" s="212"/>
      <c r="AC23" s="212"/>
      <c r="AD23" s="212"/>
      <c r="AE23" s="212"/>
      <c r="AF23" s="212"/>
      <c r="AG23" s="212" t="s">
        <v>101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">
      <c r="A24" s="219"/>
      <c r="B24" s="220"/>
      <c r="C24" s="245" t="s">
        <v>129</v>
      </c>
      <c r="D24" s="223"/>
      <c r="E24" s="224">
        <v>61.44</v>
      </c>
      <c r="F24" s="222"/>
      <c r="G24" s="222"/>
      <c r="H24" s="222"/>
      <c r="I24" s="222"/>
      <c r="J24" s="222"/>
      <c r="K24" s="222"/>
      <c r="L24" s="222"/>
      <c r="M24" s="222"/>
      <c r="N24" s="221"/>
      <c r="O24" s="221"/>
      <c r="P24" s="221"/>
      <c r="Q24" s="221"/>
      <c r="R24" s="222"/>
      <c r="S24" s="222"/>
      <c r="T24" s="222"/>
      <c r="U24" s="222"/>
      <c r="V24" s="222"/>
      <c r="W24" s="222"/>
      <c r="X24" s="222"/>
      <c r="Y24" s="212"/>
      <c r="Z24" s="212"/>
      <c r="AA24" s="212"/>
      <c r="AB24" s="212"/>
      <c r="AC24" s="212"/>
      <c r="AD24" s="212"/>
      <c r="AE24" s="212"/>
      <c r="AF24" s="212"/>
      <c r="AG24" s="212" t="s">
        <v>103</v>
      </c>
      <c r="AH24" s="212">
        <v>0</v>
      </c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">
      <c r="A25" s="232">
        <v>7</v>
      </c>
      <c r="B25" s="233" t="s">
        <v>130</v>
      </c>
      <c r="C25" s="244" t="s">
        <v>131</v>
      </c>
      <c r="D25" s="234" t="s">
        <v>125</v>
      </c>
      <c r="E25" s="235">
        <v>4.8</v>
      </c>
      <c r="F25" s="236"/>
      <c r="G25" s="237">
        <f>ROUND(E25*F25,2)</f>
        <v>0</v>
      </c>
      <c r="H25" s="236"/>
      <c r="I25" s="237">
        <f>ROUND(E25*H25,2)</f>
        <v>0</v>
      </c>
      <c r="J25" s="236"/>
      <c r="K25" s="237">
        <f>ROUND(E25*J25,2)</f>
        <v>0</v>
      </c>
      <c r="L25" s="237">
        <v>21</v>
      </c>
      <c r="M25" s="237">
        <f>G25*(1+L25/100)</f>
        <v>0</v>
      </c>
      <c r="N25" s="235">
        <v>0.6</v>
      </c>
      <c r="O25" s="235">
        <f>ROUND(E25*N25,2)</f>
        <v>2.88</v>
      </c>
      <c r="P25" s="235">
        <v>0</v>
      </c>
      <c r="Q25" s="235">
        <f>ROUND(E25*P25,2)</f>
        <v>0</v>
      </c>
      <c r="R25" s="237" t="s">
        <v>132</v>
      </c>
      <c r="S25" s="237" t="s">
        <v>108</v>
      </c>
      <c r="T25" s="238" t="s">
        <v>108</v>
      </c>
      <c r="U25" s="222">
        <v>0</v>
      </c>
      <c r="V25" s="222">
        <f>ROUND(E25*U25,2)</f>
        <v>0</v>
      </c>
      <c r="W25" s="222"/>
      <c r="X25" s="222" t="s">
        <v>133</v>
      </c>
      <c r="Y25" s="212"/>
      <c r="Z25" s="212"/>
      <c r="AA25" s="212"/>
      <c r="AB25" s="212"/>
      <c r="AC25" s="212"/>
      <c r="AD25" s="212"/>
      <c r="AE25" s="212"/>
      <c r="AF25" s="212"/>
      <c r="AG25" s="212" t="s">
        <v>134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">
      <c r="A26" s="219"/>
      <c r="B26" s="220"/>
      <c r="C26" s="245" t="s">
        <v>135</v>
      </c>
      <c r="D26" s="223"/>
      <c r="E26" s="224">
        <v>4.8</v>
      </c>
      <c r="F26" s="222"/>
      <c r="G26" s="222"/>
      <c r="H26" s="222"/>
      <c r="I26" s="222"/>
      <c r="J26" s="222"/>
      <c r="K26" s="222"/>
      <c r="L26" s="222"/>
      <c r="M26" s="222"/>
      <c r="N26" s="221"/>
      <c r="O26" s="221"/>
      <c r="P26" s="221"/>
      <c r="Q26" s="221"/>
      <c r="R26" s="222"/>
      <c r="S26" s="222"/>
      <c r="T26" s="222"/>
      <c r="U26" s="222"/>
      <c r="V26" s="222"/>
      <c r="W26" s="222"/>
      <c r="X26" s="222"/>
      <c r="Y26" s="212"/>
      <c r="Z26" s="212"/>
      <c r="AA26" s="212"/>
      <c r="AB26" s="212"/>
      <c r="AC26" s="212"/>
      <c r="AD26" s="212"/>
      <c r="AE26" s="212"/>
      <c r="AF26" s="212"/>
      <c r="AG26" s="212" t="s">
        <v>103</v>
      </c>
      <c r="AH26" s="212">
        <v>0</v>
      </c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x14ac:dyDescent="0.2">
      <c r="A27" s="3"/>
      <c r="B27" s="4"/>
      <c r="C27" s="248"/>
      <c r="D27" s="6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AE27">
        <v>15</v>
      </c>
      <c r="AF27">
        <v>21</v>
      </c>
      <c r="AG27" t="s">
        <v>80</v>
      </c>
    </row>
    <row r="28" spans="1:60" x14ac:dyDescent="0.2">
      <c r="A28" s="215"/>
      <c r="B28" s="216" t="s">
        <v>29</v>
      </c>
      <c r="C28" s="249"/>
      <c r="D28" s="217"/>
      <c r="E28" s="218"/>
      <c r="F28" s="218"/>
      <c r="G28" s="242">
        <f>G8</f>
        <v>0</v>
      </c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AE28">
        <f>SUMIF(L7:L26,AE27,G7:G26)</f>
        <v>0</v>
      </c>
      <c r="AF28">
        <f>SUMIF(L7:L26,AF27,G7:G26)</f>
        <v>0</v>
      </c>
      <c r="AG28" t="s">
        <v>136</v>
      </c>
    </row>
    <row r="29" spans="1:60" x14ac:dyDescent="0.2">
      <c r="C29" s="250"/>
      <c r="D29" s="10"/>
      <c r="AG29" t="s">
        <v>137</v>
      </c>
    </row>
    <row r="30" spans="1:60" x14ac:dyDescent="0.2">
      <c r="D30" s="10"/>
    </row>
    <row r="31" spans="1:60" x14ac:dyDescent="0.2">
      <c r="D31" s="10"/>
    </row>
    <row r="32" spans="1:60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+BehaofjQZ4lXF1KzvdQV9PC4WFKR9E9IYed29Iuz1VdytEIl1wxPB9lDPkg2Yf0bf1i2/4LYKlNNfUujjPQaw==" saltValue="2dipGusfBW3qb9xH1/C8GA==" spinCount="100000" sheet="1"/>
  <mergeCells count="7">
    <mergeCell ref="C19:G19"/>
    <mergeCell ref="A1:G1"/>
    <mergeCell ref="C2:G2"/>
    <mergeCell ref="C3:G3"/>
    <mergeCell ref="C4:G4"/>
    <mergeCell ref="C15:G15"/>
    <mergeCell ref="C18:G18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800_1 SO 800-1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'800_1 SO 800-1 Pol'!Názvy_tisku</vt:lpstr>
      <vt:lpstr>oadresa</vt:lpstr>
      <vt:lpstr>Stavba!Objednatel</vt:lpstr>
      <vt:lpstr>Stavba!Objekt</vt:lpstr>
      <vt:lpstr>'800_1 SO 800-1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Otýpková Ivana</dc:creator>
  <cp:lastModifiedBy>Otýpková Ivana</cp:lastModifiedBy>
  <cp:lastPrinted>2019-03-19T12:27:02Z</cp:lastPrinted>
  <dcterms:created xsi:type="dcterms:W3CDTF">2009-04-08T07:15:50Z</dcterms:created>
  <dcterms:modified xsi:type="dcterms:W3CDTF">2022-03-03T09:07:30Z</dcterms:modified>
</cp:coreProperties>
</file>